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1916A986-60C5-4AC8-9511-950B28E447E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関東・甲信越地区!$A$1:$L$48</definedName>
    <definedName name="_xlnm.Print_Area" localSheetId="6">近畿・中国・四国地区!$A$1:$L$48</definedName>
    <definedName name="_xlnm.Print_Area" localSheetId="7">九州地区!$A$1:$L$48</definedName>
    <definedName name="_xlnm.Print_Area" localSheetId="0">設置数!$A$1:$L$48</definedName>
    <definedName name="_xlnm.Print_Area" localSheetId="5">東海・北陸地区!$A$1:$L$48</definedName>
    <definedName name="_xlnm.Print_Area" localSheetId="4">東京地区!$A$1:$L$48</definedName>
    <definedName name="_xlnm.Print_Area" localSheetId="2">東北地区!$A$1:$L$48</definedName>
    <definedName name="_xlnm.Print_Area" localSheetId="1">北海道地区!$A$1:$L$48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3" l="1"/>
  <c r="J45" i="9" l="1"/>
  <c r="F45" i="9"/>
  <c r="J47" i="9" l="1"/>
  <c r="F47" i="9"/>
  <c r="F46" i="7" l="1"/>
  <c r="I45" i="7"/>
  <c r="J47" i="1" l="1"/>
  <c r="L47" i="1" s="1"/>
  <c r="G47" i="1"/>
  <c r="F47" i="1"/>
  <c r="H47" i="1" s="1"/>
  <c r="L47" i="9"/>
  <c r="J47" i="8"/>
  <c r="H47" i="9"/>
  <c r="F47" i="8" l="1"/>
  <c r="H47" i="8" s="1"/>
  <c r="L47" i="8"/>
  <c r="F47" i="7" l="1"/>
  <c r="H47" i="7" s="1"/>
  <c r="L47" i="7"/>
  <c r="N47" i="6"/>
  <c r="F47" i="6"/>
  <c r="L47" i="6"/>
  <c r="H47" i="6"/>
  <c r="N47" i="5"/>
  <c r="J47" i="5"/>
  <c r="L47" i="5" s="1"/>
  <c r="F47" i="5"/>
  <c r="H47" i="5"/>
  <c r="N47" i="4"/>
  <c r="F47" i="4" l="1"/>
  <c r="L47" i="4"/>
  <c r="H47" i="4"/>
  <c r="F47" i="3"/>
  <c r="L47" i="3"/>
  <c r="H47" i="3"/>
  <c r="L38" i="7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38" i="7"/>
  <c r="H46" i="3"/>
  <c r="L42" i="3"/>
  <c r="L43" i="3"/>
  <c r="L44" i="3"/>
  <c r="L46" i="3"/>
  <c r="F46" i="9"/>
  <c r="H46" i="9" s="1"/>
  <c r="J46" i="9"/>
  <c r="L46" i="9" s="1"/>
  <c r="G46" i="1"/>
  <c r="J46" i="1"/>
  <c r="L46" i="1" s="1"/>
  <c r="F46" i="1"/>
  <c r="J46" i="8"/>
  <c r="F46" i="8"/>
  <c r="H46" i="8" s="1"/>
  <c r="L46" i="7"/>
  <c r="F46" i="5"/>
  <c r="H46" i="5" s="1"/>
  <c r="F46" i="6"/>
  <c r="H46" i="6" s="1"/>
  <c r="G46" i="6"/>
  <c r="L46" i="6"/>
  <c r="J46" i="5"/>
  <c r="L46" i="5" s="1"/>
  <c r="F46" i="4"/>
  <c r="L46" i="4"/>
  <c r="L46" i="8" l="1"/>
  <c r="H46" i="7"/>
  <c r="H46" i="4"/>
  <c r="H46" i="1" l="1"/>
  <c r="K45" i="1"/>
  <c r="F44" i="9"/>
  <c r="F45" i="8"/>
  <c r="J45" i="8"/>
  <c r="F45" i="7"/>
  <c r="H45" i="7" s="1"/>
  <c r="G45" i="6"/>
  <c r="F45" i="6"/>
  <c r="J45" i="6"/>
  <c r="J45" i="5"/>
  <c r="F45" i="5"/>
  <c r="F44" i="4"/>
  <c r="G45" i="4"/>
  <c r="G45" i="1" l="1"/>
  <c r="F45" i="4"/>
  <c r="H45" i="4" s="1"/>
  <c r="J45" i="3"/>
  <c r="F45" i="3"/>
  <c r="H45" i="3" s="1"/>
  <c r="L45" i="9"/>
  <c r="H45" i="9"/>
  <c r="L45" i="8"/>
  <c r="H45" i="8"/>
  <c r="L45" i="7"/>
  <c r="L45" i="6"/>
  <c r="H45" i="6"/>
  <c r="L45" i="5"/>
  <c r="H45" i="5"/>
  <c r="L45" i="4"/>
  <c r="J45" i="1" l="1"/>
  <c r="L45" i="1" s="1"/>
  <c r="L45" i="3"/>
  <c r="F45" i="1"/>
  <c r="H45" i="1" s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J44" i="5"/>
  <c r="L44" i="5" s="1"/>
  <c r="G44" i="5"/>
  <c r="G44" i="4"/>
  <c r="H44" i="4" s="1"/>
  <c r="L44" i="4"/>
  <c r="F44" i="3"/>
  <c r="H44" i="5" l="1"/>
  <c r="H44" i="6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L41" i="3" s="1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F9" i="8"/>
  <c r="F8" i="8"/>
  <c r="F7" i="8"/>
  <c r="C11" i="8"/>
  <c r="C10" i="8"/>
  <c r="B12" i="8"/>
  <c r="B11" i="8"/>
  <c r="B10" i="8"/>
  <c r="B9" i="8"/>
  <c r="B8" i="8"/>
  <c r="B7" i="8"/>
  <c r="D7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10" i="8" l="1"/>
  <c r="D8" i="8"/>
  <c r="H7" i="7"/>
  <c r="H7" i="6"/>
  <c r="H11" i="6"/>
  <c r="D8" i="5"/>
  <c r="G41" i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6" i="7" s="1"/>
  <c r="I47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N47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11" i="1" l="1"/>
  <c r="H41" i="1"/>
  <c r="L10" i="1"/>
  <c r="E45" i="9"/>
  <c r="E46" i="9" s="1"/>
  <c r="E47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E47" i="1" s="1"/>
  <c r="N47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6" i="9" l="1"/>
  <c r="I47" i="9"/>
  <c r="N47" i="9" s="1"/>
  <c r="N45" i="7"/>
  <c r="E46" i="7"/>
  <c r="N45" i="9"/>
  <c r="N46" i="1"/>
  <c r="E45" i="8"/>
  <c r="N44" i="8"/>
  <c r="N43" i="5"/>
  <c r="E44" i="5"/>
  <c r="N43" i="4"/>
  <c r="E44" i="4"/>
  <c r="N43" i="3"/>
  <c r="E44" i="3"/>
  <c r="N42" i="6"/>
  <c r="E43" i="6"/>
  <c r="N46" i="7" l="1"/>
  <c r="E47" i="7"/>
  <c r="N47" i="7" s="1"/>
  <c r="N45" i="8"/>
  <c r="E46" i="8"/>
  <c r="N43" i="6"/>
  <c r="E44" i="6"/>
  <c r="E45" i="5"/>
  <c r="N44" i="5"/>
  <c r="N44" i="4"/>
  <c r="E45" i="4"/>
  <c r="N44" i="3"/>
  <c r="E45" i="3"/>
  <c r="N46" i="8" l="1"/>
  <c r="E47" i="8"/>
  <c r="N45" i="5"/>
  <c r="E46" i="5"/>
  <c r="N45" i="4"/>
  <c r="E46" i="4"/>
  <c r="N45" i="3"/>
  <c r="E46" i="3"/>
  <c r="N44" i="6"/>
  <c r="E45" i="6"/>
  <c r="N46" i="5" l="1"/>
  <c r="E47" i="5"/>
  <c r="N46" i="4"/>
  <c r="E47" i="4"/>
  <c r="N46" i="3"/>
  <c r="E47" i="3"/>
  <c r="N45" i="6"/>
  <c r="E46" i="6"/>
  <c r="N46" i="6" l="1"/>
  <c r="E47" i="6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<sst xmlns="http://schemas.openxmlformats.org/spreadsheetml/2006/main" count="231" uniqueCount="42">
  <si>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</si>
  <si>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</si>
  <si>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</si>
  <si>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</si>
  <si>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</si>
  <si>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</si>
  <si>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</si>
  <si>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</si>
  <si>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</si>
  <si>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</si>
  <si>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</si>
  <si>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</si>
  <si>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</si>
  <si>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</si>
  <si>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</si>
  <si>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</si>
  <si>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</si>
  <si>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</si>
  <si>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</si>
  <si>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</si>
  <si>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</si>
  <si>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</si>
  <si>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</si>
  <si>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</si>
  <si>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</si>
  <si>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</si>
  <si>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</si>
  <si>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</si>
  <si>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</si>
  <si>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</si>
  <si>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</si>
  <si>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</si>
  <si>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</si>
  <si>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</si>
  <si>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</si>
  <si>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</si>
  <si>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</si>
  <si>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</si>
  <si>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</si>
  <si>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令和2</t>
    <rPh sb="0" eb="1">
      <t>レイ</t>
    </rPh>
    <rPh sb="1" eb="2">
      <t>ワ</t>
    </rPh>
    <phoneticPr fontId="2"/>
  </si>
  <si>
    <t>昭和34年度～令和４年度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</si>
  <si>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昭和34年度～令和４年度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</si>
</sst>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78" fontId="1" fillId="0" borderId="0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showOutlineSymbols="0" zoomScaleNormal="100" zoomScaleSheetLayoutView="75" workbookViewId="0">
      <pane ySplit="6" topLeftCell="A42" activePane="bottomLeft" state="frozen"/>
      <selection pane="bottomLeft" activeCell="B50" sqref="B50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5" t="s">
        <v>41</v>
      </c>
      <c r="I3" s="45"/>
      <c r="J3" s="45"/>
      <c r="K3" s="45"/>
      <c r="L3" s="45"/>
    </row>
    <row r="4" spans="1:13" ht="18.75" customHeight="1" x14ac:dyDescent="0.35">
      <c r="A4" s="51" t="s">
        <v>11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3" ht="18.75" customHeight="1" x14ac:dyDescent="0.35">
      <c r="A5" s="52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3" ht="18.75" customHeight="1" x14ac:dyDescent="0.35">
      <c r="A6" s="53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3" ht="16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" customHeight="1" x14ac:dyDescent="0.35">
      <c r="A45" s="2" t="s">
        <v>39</v>
      </c>
      <c r="B45" s="3">
        <v>2</v>
      </c>
      <c r="C45" s="3">
        <v>1</v>
      </c>
      <c r="D45" s="3">
        <f t="shared" si="7"/>
        <v>283</v>
      </c>
      <c r="E45" s="3">
        <f>E44+F45+G45</f>
        <v>24415</v>
      </c>
      <c r="F45" s="3">
        <f>北海道地区!F45+東北地区!F45+関東・甲信越地区!F45+東京地区!F45+東海・北陸地区!F45+近畿・中国・四国地区!F45+九州地区!F45</f>
        <v>-610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-498</v>
      </c>
      <c r="I45" s="3">
        <f t="shared" si="9"/>
        <v>2228</v>
      </c>
      <c r="J45" s="3">
        <f>北海道地区!J45+東北地区!J45+関東・甲信越地区!J45+東京地区!J45+東海・北陸地区!J45+近畿・中国・四国地区!J45+九州地区!J45</f>
        <v>-110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-110</v>
      </c>
      <c r="N45" s="34">
        <f>E45+I45</f>
        <v>26643</v>
      </c>
    </row>
    <row r="46" spans="1:14" ht="16" customHeight="1" x14ac:dyDescent="0.35">
      <c r="A46" s="2">
        <v>3</v>
      </c>
      <c r="B46" s="28">
        <v>2</v>
      </c>
      <c r="C46" s="40">
        <v>5</v>
      </c>
      <c r="D46" s="3">
        <f t="shared" ref="D46" si="11">D45+B46-C46</f>
        <v>280</v>
      </c>
      <c r="E46" s="3">
        <f>E45+F46+G46</f>
        <v>23589</v>
      </c>
      <c r="F46" s="3">
        <f>北海道地区!F46+東北地区!F46+関東・甲信越地区!F46+東京地区!F46+東海・北陸地区!F46+近畿・中国・四国地区!F46+九州地区!F46</f>
        <v>-906</v>
      </c>
      <c r="G46" s="3">
        <f>北海道地区!G46+東北地区!G46+関東・甲信越地区!G46+東京地区!G46+東海・北陸地区!G46+近畿・中国・四国地区!G46+九州地区!G46</f>
        <v>80</v>
      </c>
      <c r="H46" s="28">
        <f>SUM(F46:G46)</f>
        <v>-826</v>
      </c>
      <c r="I46" s="3">
        <f t="shared" si="9"/>
        <v>2028</v>
      </c>
      <c r="J46" s="3">
        <f>北海道地区!J46+東北地区!J46+関東・甲信越地区!J46+東京地区!J46+東海・北陸地区!J46+近畿・中国・四国地区!J46+九州地区!J46</f>
        <v>-200</v>
      </c>
      <c r="K46" s="40">
        <v>0</v>
      </c>
      <c r="L46" s="4">
        <f t="shared" si="10"/>
        <v>-200</v>
      </c>
      <c r="N46" s="34">
        <f>E46+I46</f>
        <v>25617</v>
      </c>
    </row>
    <row r="47" spans="1:14" ht="16" customHeight="1" x14ac:dyDescent="0.35">
      <c r="A47" s="5">
        <v>4</v>
      </c>
      <c r="B47" s="35">
        <v>1</v>
      </c>
      <c r="C47" s="36">
        <v>6</v>
      </c>
      <c r="D47" s="6">
        <f t="shared" ref="D47" si="12">D46+B47-C47</f>
        <v>275</v>
      </c>
      <c r="E47" s="6">
        <f>E46+F47+G47</f>
        <v>22720</v>
      </c>
      <c r="F47" s="6">
        <f>北海道地区!F47+東北地区!F47+関東・甲信越地区!F47+東京地区!F47+東海・北陸地区!F47+近畿・中国・四国地区!F47+九州地区!F47</f>
        <v>-899</v>
      </c>
      <c r="G47" s="6">
        <f>北海道地区!G47+東北地区!G47+関東・甲信越地区!G47+東京地区!G47+東海・北陸地区!G47+近畿・中国・四国地区!G47+九州地区!G47</f>
        <v>30</v>
      </c>
      <c r="H47" s="35">
        <f>SUM(F47:G47)</f>
        <v>-869</v>
      </c>
      <c r="I47" s="6">
        <f t="shared" ref="I47" si="13">I46+J47+K47</f>
        <v>1968</v>
      </c>
      <c r="J47" s="6">
        <f>北海道地区!J47+東北地区!J47+関東・甲信越地区!J47+東京地区!J47+東海・北陸地区!J47+近畿・中国・四国地区!J47+九州地区!J47</f>
        <v>-60</v>
      </c>
      <c r="K47" s="36">
        <v>0</v>
      </c>
      <c r="L47" s="12">
        <f t="shared" ref="L47" si="14">SUM(J47:K47)</f>
        <v>-60</v>
      </c>
      <c r="N47" s="34">
        <f>E47+I47</f>
        <v>24688</v>
      </c>
    </row>
    <row r="48" spans="1:14" ht="18.75" customHeight="1" x14ac:dyDescent="0.35">
      <c r="A48" s="50" t="s">
        <v>21</v>
      </c>
      <c r="B48" s="50"/>
      <c r="C48" s="50"/>
      <c r="D48" s="50"/>
      <c r="E48" s="50"/>
      <c r="F48" s="50"/>
      <c r="G48" s="47" t="s">
        <v>27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B4:D4"/>
    <mergeCell ref="A1:L1"/>
    <mergeCell ref="H3:L3"/>
    <mergeCell ref="E4:L4"/>
    <mergeCell ref="G48:L48"/>
    <mergeCell ref="F5:H5"/>
    <mergeCell ref="J5:L5"/>
    <mergeCell ref="A48:F48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N49" sqref="N49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75" customHeight="1" x14ac:dyDescent="0.35">
      <c r="A3" s="58" t="s">
        <v>8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0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2" ht="16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" customHeight="1" x14ac:dyDescent="0.35">
      <c r="A46" s="2">
        <v>3</v>
      </c>
      <c r="B46" s="3">
        <v>0</v>
      </c>
      <c r="C46" s="3">
        <v>0</v>
      </c>
      <c r="D46" s="3">
        <f t="shared" ref="D46" si="19">D45+B46-C46</f>
        <v>15</v>
      </c>
      <c r="E46" s="3">
        <f t="shared" si="6"/>
        <v>966</v>
      </c>
      <c r="F46" s="3">
        <v>0</v>
      </c>
      <c r="G46" s="3">
        <v>0</v>
      </c>
      <c r="H46" s="3">
        <f t="shared" si="17"/>
        <v>0</v>
      </c>
      <c r="I46" s="3">
        <f t="shared" si="7"/>
        <v>80</v>
      </c>
      <c r="J46" s="3">
        <v>0</v>
      </c>
      <c r="K46" s="3">
        <v>0</v>
      </c>
      <c r="L46" s="4">
        <f t="shared" si="1"/>
        <v>0</v>
      </c>
      <c r="N46" s="34">
        <f t="shared" ref="N46:N47" si="20">E46+I46</f>
        <v>1046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1">D46+B47-C47</f>
        <v>15</v>
      </c>
      <c r="E47" s="6">
        <f t="shared" ref="E47" si="22">E46+F47+G47</f>
        <v>926</v>
      </c>
      <c r="F47" s="6">
        <f>-40</f>
        <v>-40</v>
      </c>
      <c r="G47" s="6">
        <v>0</v>
      </c>
      <c r="H47" s="6">
        <f t="shared" ref="H47" si="23">SUM(F47:G47)</f>
        <v>-40</v>
      </c>
      <c r="I47" s="6">
        <f t="shared" ref="I47" si="24">I46+J47+K47</f>
        <v>80</v>
      </c>
      <c r="J47" s="6">
        <v>0</v>
      </c>
      <c r="K47" s="6">
        <v>0</v>
      </c>
      <c r="L47" s="12">
        <f t="shared" ref="L47" si="25">SUM(J47:K47)</f>
        <v>0</v>
      </c>
      <c r="N47" s="34">
        <f t="shared" si="20"/>
        <v>1006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48:E48"/>
    <mergeCell ref="G48:L48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tabSelected="1"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58" t="s">
        <v>9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" customHeight="1" x14ac:dyDescent="0.35">
      <c r="A46" s="2">
        <v>3</v>
      </c>
      <c r="B46" s="3">
        <v>0</v>
      </c>
      <c r="C46" s="3">
        <v>2</v>
      </c>
      <c r="D46" s="3">
        <f t="shared" si="6"/>
        <v>29</v>
      </c>
      <c r="E46" s="3">
        <f t="shared" si="7"/>
        <v>1899</v>
      </c>
      <c r="F46" s="3">
        <f>-80-80</f>
        <v>-160</v>
      </c>
      <c r="G46" s="3">
        <v>0</v>
      </c>
      <c r="H46" s="3">
        <f t="shared" si="8"/>
        <v>-160</v>
      </c>
      <c r="I46" s="3">
        <f t="shared" si="9"/>
        <v>0</v>
      </c>
      <c r="J46" s="3">
        <v>0</v>
      </c>
      <c r="K46" s="3">
        <v>0</v>
      </c>
      <c r="L46" s="4">
        <f t="shared" si="10"/>
        <v>0</v>
      </c>
      <c r="N46" s="34">
        <f t="shared" ref="N46:N47" si="14">E46+I46</f>
        <v>1899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15">D46+B47-C47</f>
        <v>29</v>
      </c>
      <c r="E47" s="6">
        <f t="shared" ref="E47" si="16">E46+F47+G47</f>
        <v>1819</v>
      </c>
      <c r="F47" s="6">
        <f>-70-10</f>
        <v>-80</v>
      </c>
      <c r="G47" s="6">
        <v>0</v>
      </c>
      <c r="H47" s="6">
        <f t="shared" ref="H47" si="17">SUM(F47:G47)</f>
        <v>-80</v>
      </c>
      <c r="I47" s="6">
        <f t="shared" ref="I47" si="18">I46+J47+K47</f>
        <v>0</v>
      </c>
      <c r="J47" s="6">
        <v>0</v>
      </c>
      <c r="K47" s="6">
        <v>0</v>
      </c>
      <c r="L47" s="12">
        <f t="shared" ref="L47" si="19">SUM(J47:K47)</f>
        <v>0</v>
      </c>
      <c r="N47" s="34">
        <f t="shared" si="14"/>
        <v>1819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5">
    <mergeCell ref="A1:L1"/>
    <mergeCell ref="H3:L3"/>
    <mergeCell ref="E4:L4"/>
    <mergeCell ref="G48:L48"/>
    <mergeCell ref="F5:H5"/>
    <mergeCell ref="J5:L5"/>
    <mergeCell ref="A48:E48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showOutlineSymbols="0" zoomScaleNormal="100" zoomScaleSheetLayoutView="75" workbookViewId="0">
      <pane ySplit="6" topLeftCell="A42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7" si="11">E41+I41</f>
        <v>5439</v>
      </c>
    </row>
    <row r="42" spans="1:14" ht="16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" customHeight="1" x14ac:dyDescent="0.35">
      <c r="A45" s="2" t="s">
        <v>39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51</v>
      </c>
      <c r="E46" s="3">
        <f t="shared" si="7"/>
        <v>4470</v>
      </c>
      <c r="F46" s="3">
        <f>-60+10-80-20-20-20</f>
        <v>-190</v>
      </c>
      <c r="G46" s="3">
        <v>0</v>
      </c>
      <c r="H46" s="3">
        <f t="shared" si="8"/>
        <v>-190</v>
      </c>
      <c r="I46" s="3">
        <f t="shared" si="9"/>
        <v>390</v>
      </c>
      <c r="J46" s="3">
        <f>-80+20</f>
        <v>-60</v>
      </c>
      <c r="K46" s="3">
        <v>0</v>
      </c>
      <c r="L46" s="14">
        <f t="shared" si="10"/>
        <v>-60</v>
      </c>
      <c r="N46" s="34">
        <f t="shared" si="11"/>
        <v>4860</v>
      </c>
    </row>
    <row r="47" spans="1:14" ht="16" customHeight="1" x14ac:dyDescent="0.35">
      <c r="A47" s="5">
        <v>4</v>
      </c>
      <c r="B47" s="6">
        <v>0</v>
      </c>
      <c r="C47" s="6">
        <v>1</v>
      </c>
      <c r="D47" s="6">
        <f t="shared" ref="D47" si="12">D46+B47-C47</f>
        <v>50</v>
      </c>
      <c r="E47" s="6">
        <f t="shared" ref="E47" si="13">E46+F47+G47</f>
        <v>4370</v>
      </c>
      <c r="F47" s="6">
        <f>-30+10-100+20</f>
        <v>-100</v>
      </c>
      <c r="G47" s="6">
        <v>0</v>
      </c>
      <c r="H47" s="6">
        <f t="shared" ref="H47" si="14">SUM(F47:G47)</f>
        <v>-100</v>
      </c>
      <c r="I47" s="6">
        <f t="shared" ref="I47" si="15">I46+J47+K47</f>
        <v>330</v>
      </c>
      <c r="J47" s="6">
        <f>-60</f>
        <v>-60</v>
      </c>
      <c r="K47" s="6">
        <v>0</v>
      </c>
      <c r="L47" s="15">
        <f t="shared" ref="L47" si="16">SUM(J47:K47)</f>
        <v>-60</v>
      </c>
      <c r="N47" s="34">
        <f t="shared" si="11"/>
        <v>4700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6"/>
  <sheetViews>
    <sheetView showOutlineSymbols="0" zoomScaleNormal="100" zoomScaleSheetLayoutView="75" workbookViewId="0">
      <pane ySplit="6" topLeftCell="A45" activePane="bottomLeft" state="frozen"/>
      <selection pane="bottomLeft" activeCell="E47" sqref="E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" customHeight="1" x14ac:dyDescent="0.35">
      <c r="A46" s="2">
        <v>3</v>
      </c>
      <c r="B46" s="3">
        <v>2</v>
      </c>
      <c r="C46" s="3">
        <v>0</v>
      </c>
      <c r="D46" s="3">
        <f t="shared" ref="D46" si="22">D45+B46-C46</f>
        <v>31</v>
      </c>
      <c r="E46" s="3">
        <f t="shared" ref="E46" si="23">E45+F46+G46</f>
        <v>4353</v>
      </c>
      <c r="F46" s="3">
        <f>-36-40</f>
        <v>-76</v>
      </c>
      <c r="G46" s="3">
        <f>40+40</f>
        <v>80</v>
      </c>
      <c r="H46" s="3">
        <f t="shared" si="6"/>
        <v>4</v>
      </c>
      <c r="I46" s="3">
        <f t="shared" si="7"/>
        <v>668</v>
      </c>
      <c r="J46" s="3">
        <v>0</v>
      </c>
      <c r="K46" s="3">
        <v>0</v>
      </c>
      <c r="L46" s="14">
        <f t="shared" ref="L46" si="24">SUM(J46:K46)</f>
        <v>0</v>
      </c>
      <c r="N46" s="34">
        <f t="shared" ref="N46:N47" si="25">E46+I46</f>
        <v>5021</v>
      </c>
    </row>
    <row r="47" spans="1:14" ht="16" customHeight="1" x14ac:dyDescent="0.35">
      <c r="A47" s="5">
        <v>4</v>
      </c>
      <c r="B47" s="6">
        <v>0</v>
      </c>
      <c r="C47" s="6">
        <v>2</v>
      </c>
      <c r="D47" s="6">
        <f t="shared" ref="D47" si="26">D46+B47-C47</f>
        <v>29</v>
      </c>
      <c r="E47" s="6">
        <f t="shared" ref="E47" si="27">E46+F47+G47</f>
        <v>4013</v>
      </c>
      <c r="F47" s="6">
        <f>-80-80-40-80-30-30</f>
        <v>-340</v>
      </c>
      <c r="G47" s="6">
        <v>0</v>
      </c>
      <c r="H47" s="6">
        <f t="shared" ref="H47" si="28">SUM(F47:G47)</f>
        <v>-340</v>
      </c>
      <c r="I47" s="6">
        <f t="shared" ref="I47" si="29">I46+J47+K47</f>
        <v>668</v>
      </c>
      <c r="J47" s="6">
        <v>0</v>
      </c>
      <c r="K47" s="6">
        <v>0</v>
      </c>
      <c r="L47" s="15">
        <f t="shared" ref="L47" si="30">SUM(J47:K47)</f>
        <v>0</v>
      </c>
      <c r="N47" s="34">
        <f t="shared" si="25"/>
        <v>4681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48:E48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6"/>
  <sheetViews>
    <sheetView showOutlineSymbols="0" zoomScaleNormal="100" zoomScaleSheetLayoutView="75" workbookViewId="0">
      <pane ySplit="6" topLeftCell="A43" activePane="bottomLeft" state="frozen"/>
      <selection pane="bottomLeft" activeCell="J47" sqref="J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>I44+J45+K45</f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15"/>
        <v>44</v>
      </c>
      <c r="E46" s="3">
        <f t="shared" si="16"/>
        <v>3427</v>
      </c>
      <c r="F46" s="3">
        <f>-80-40-40+30+20+50</f>
        <v>-60</v>
      </c>
      <c r="G46" s="3">
        <v>0</v>
      </c>
      <c r="H46" s="3">
        <f t="shared" ref="H46" si="21">SUM(F46:G46)</f>
        <v>-60</v>
      </c>
      <c r="I46" s="3">
        <f t="shared" si="17"/>
        <v>290</v>
      </c>
      <c r="J46" s="3">
        <v>-40</v>
      </c>
      <c r="K46" s="3">
        <v>0</v>
      </c>
      <c r="L46" s="14">
        <f t="shared" ref="L46" si="22">J46+K46</f>
        <v>-40</v>
      </c>
      <c r="N46" s="34">
        <f t="shared" ref="N46:N47" si="23">E46+I46</f>
        <v>3717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4">D46+B47-C47</f>
        <v>44</v>
      </c>
      <c r="E47" s="6">
        <f t="shared" ref="E47" si="25">E46+F47+G47</f>
        <v>3367</v>
      </c>
      <c r="F47" s="6">
        <f>-30-20-10</f>
        <v>-60</v>
      </c>
      <c r="G47" s="6">
        <v>0</v>
      </c>
      <c r="H47" s="6">
        <f t="shared" ref="H47" si="26">SUM(F47:G47)</f>
        <v>-60</v>
      </c>
      <c r="I47" s="6">
        <f t="shared" ref="I47" si="27">I46+J47+K47</f>
        <v>290</v>
      </c>
      <c r="J47" s="6">
        <v>0</v>
      </c>
      <c r="K47" s="6">
        <v>0</v>
      </c>
      <c r="L47" s="15">
        <f t="shared" ref="L47" si="28">J47+K47</f>
        <v>0</v>
      </c>
      <c r="N47" s="34">
        <f t="shared" si="23"/>
        <v>3657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B4:D4"/>
    <mergeCell ref="A1:L1"/>
    <mergeCell ref="E4:L4"/>
    <mergeCell ref="F5:H5"/>
    <mergeCell ref="J5:L5"/>
    <mergeCell ref="A48:E48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6"/>
  <sheetViews>
    <sheetView showOutlineSymbols="0" zoomScaleNormal="100" zoomScaleSheetLayoutView="100" workbookViewId="0">
      <pane ySplit="6" topLeftCell="A42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5" customHeight="1" x14ac:dyDescent="0.35">
      <c r="A6" s="60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58</v>
      </c>
      <c r="E46" s="3">
        <f t="shared" si="7"/>
        <v>4601</v>
      </c>
      <c r="F46" s="3">
        <f>-240-40-40-40-10-30</f>
        <v>-400</v>
      </c>
      <c r="G46" s="3">
        <v>0</v>
      </c>
      <c r="H46" s="3">
        <f t="shared" si="8"/>
        <v>-400</v>
      </c>
      <c r="I46" s="3">
        <f t="shared" si="9"/>
        <v>180</v>
      </c>
      <c r="J46" s="3">
        <f>-20-30-10</f>
        <v>-60</v>
      </c>
      <c r="K46" s="3">
        <v>0</v>
      </c>
      <c r="L46" s="4">
        <f t="shared" ref="L46" si="17">SUM(J46:K46)</f>
        <v>-60</v>
      </c>
      <c r="N46" s="34">
        <f t="shared" ref="N46:N47" si="18">E46+I46</f>
        <v>4781</v>
      </c>
    </row>
    <row r="47" spans="1:14" ht="16" customHeight="1" x14ac:dyDescent="0.35">
      <c r="A47" s="5">
        <v>4</v>
      </c>
      <c r="B47" s="6">
        <v>1</v>
      </c>
      <c r="C47" s="6">
        <v>2</v>
      </c>
      <c r="D47" s="6">
        <f t="shared" ref="D47" si="19">D46+B47-C47</f>
        <v>57</v>
      </c>
      <c r="E47" s="6">
        <f t="shared" ref="E47" si="20">E46+F47+G47</f>
        <v>4392</v>
      </c>
      <c r="F47" s="6">
        <f>-40-40-80-40-40-20+36-10-5</f>
        <v>-239</v>
      </c>
      <c r="G47" s="6">
        <v>30</v>
      </c>
      <c r="H47" s="6">
        <f t="shared" ref="H47" si="21">SUM(F47:G47)</f>
        <v>-209</v>
      </c>
      <c r="I47" s="6">
        <f t="shared" ref="I47" si="22">I46+J47+K47</f>
        <v>160</v>
      </c>
      <c r="J47" s="6">
        <f>-40+20</f>
        <v>-20</v>
      </c>
      <c r="K47" s="6">
        <v>0</v>
      </c>
      <c r="L47" s="12">
        <f t="shared" ref="L47" si="23">SUM(J47:K47)</f>
        <v>-20</v>
      </c>
      <c r="N47" s="34">
        <f t="shared" si="18"/>
        <v>4552</v>
      </c>
    </row>
    <row r="48" spans="1:14" ht="19.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9.5" customHeight="1" x14ac:dyDescent="0.35">
      <c r="D49" s="7"/>
      <c r="F49" s="3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6"/>
  <sheetViews>
    <sheetView showOutlineSymbols="0" zoomScaleNormal="100" zoomScaleSheetLayoutView="100" workbookViewId="0">
      <pane ySplit="6" topLeftCell="A7" activePane="bottomLeft" state="frozen"/>
      <selection pane="bottomLeft" activeCell="J45" sqref="J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7" si="5">E32+I32</f>
        <v>4768</v>
      </c>
    </row>
    <row r="33" spans="1:14" ht="16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" customHeight="1" x14ac:dyDescent="0.35">
      <c r="A45" s="2" t="s">
        <v>39</v>
      </c>
      <c r="B45" s="28">
        <v>0</v>
      </c>
      <c r="C45" s="28">
        <v>0</v>
      </c>
      <c r="D45" s="28">
        <f t="shared" si="2"/>
        <v>52</v>
      </c>
      <c r="E45" s="28">
        <f t="shared" si="3"/>
        <v>3893</v>
      </c>
      <c r="F45" s="28">
        <f>-40+5+20-5+40-40</f>
        <v>-20</v>
      </c>
      <c r="G45" s="28">
        <v>0</v>
      </c>
      <c r="H45" s="28">
        <f t="shared" si="0"/>
        <v>-20</v>
      </c>
      <c r="I45" s="28">
        <f t="shared" si="4"/>
        <v>460</v>
      </c>
      <c r="J45" s="28">
        <f>-40+40</f>
        <v>0</v>
      </c>
      <c r="K45" s="28">
        <v>0</v>
      </c>
      <c r="L45" s="29">
        <f t="shared" si="1"/>
        <v>0</v>
      </c>
      <c r="N45" s="34">
        <f t="shared" si="5"/>
        <v>4353</v>
      </c>
    </row>
    <row r="46" spans="1:14" ht="16" customHeight="1" x14ac:dyDescent="0.35">
      <c r="A46" s="2">
        <v>3</v>
      </c>
      <c r="B46" s="28">
        <v>0</v>
      </c>
      <c r="C46" s="28">
        <v>0</v>
      </c>
      <c r="D46" s="28">
        <f t="shared" si="2"/>
        <v>52</v>
      </c>
      <c r="E46" s="28">
        <f t="shared" si="3"/>
        <v>3873</v>
      </c>
      <c r="F46" s="28">
        <f>-60+40</f>
        <v>-20</v>
      </c>
      <c r="G46" s="28">
        <v>0</v>
      </c>
      <c r="H46" s="28">
        <f t="shared" si="0"/>
        <v>-20</v>
      </c>
      <c r="I46" s="28">
        <f t="shared" si="4"/>
        <v>420</v>
      </c>
      <c r="J46" s="28">
        <f>-40</f>
        <v>-40</v>
      </c>
      <c r="K46" s="28">
        <v>0</v>
      </c>
      <c r="L46" s="29">
        <f t="shared" si="1"/>
        <v>-40</v>
      </c>
      <c r="N46" s="34">
        <f t="shared" si="5"/>
        <v>4293</v>
      </c>
    </row>
    <row r="47" spans="1:14" ht="15.5" customHeight="1" x14ac:dyDescent="0.35">
      <c r="A47" s="41">
        <v>4</v>
      </c>
      <c r="B47" s="30">
        <v>0</v>
      </c>
      <c r="C47" s="30">
        <v>1</v>
      </c>
      <c r="D47" s="30">
        <f t="shared" ref="D47" si="6">D46+B47-C47</f>
        <v>51</v>
      </c>
      <c r="E47" s="30">
        <f t="shared" ref="E47" si="7">E46+F47+G47</f>
        <v>3833</v>
      </c>
      <c r="F47" s="30">
        <f>-40</f>
        <v>-40</v>
      </c>
      <c r="G47" s="30">
        <v>0</v>
      </c>
      <c r="H47" s="30">
        <f t="shared" ref="H47" si="8">SUM(F47:G47)</f>
        <v>-40</v>
      </c>
      <c r="I47" s="30">
        <f t="shared" ref="I47" si="9">I46+J47+K47</f>
        <v>440</v>
      </c>
      <c r="J47" s="30">
        <f>-20+40</f>
        <v>20</v>
      </c>
      <c r="K47" s="30">
        <v>0</v>
      </c>
      <c r="L47" s="31">
        <f t="shared" ref="L47" si="10">SUM(J47:K47)</f>
        <v>20</v>
      </c>
      <c r="N47" s="34">
        <f t="shared" si="5"/>
        <v>4273</v>
      </c>
    </row>
    <row r="48" spans="1:14" ht="18.75" customHeight="1" x14ac:dyDescent="0.35">
      <c r="A48" s="66" t="s">
        <v>21</v>
      </c>
      <c r="B48" s="66"/>
      <c r="C48" s="66"/>
      <c r="D48" s="66"/>
      <c r="E48" s="66"/>
      <c r="F48" s="11"/>
      <c r="G48" s="65" t="s">
        <v>24</v>
      </c>
      <c r="H48" s="65"/>
      <c r="I48" s="65"/>
      <c r="J48" s="65"/>
      <c r="K48" s="65"/>
      <c r="L48" s="65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1:L1"/>
    <mergeCell ref="E4:L4"/>
    <mergeCell ref="F5:H5"/>
    <mergeCell ref="J5:L5"/>
    <mergeCell ref="A48:E48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2022-07-12T05:41:26Z</cp:lastPrinted>
  <dcterms:created xsi:type="dcterms:W3CDTF">2003-11-27T03:17:56Z</dcterms:created>
  <dcterms:modified xsi:type="dcterms:W3CDTF">2022-07-12T05:44:26Z</dcterms:modified>
</cp:coreProperties>
</file>